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95" yWindow="135" windowWidth="8055" windowHeight="6450"/>
  </bookViews>
  <sheets>
    <sheet name="C3e" sheetId="10" r:id="rId1"/>
  </sheets>
  <calcPr calcId="125725"/>
</workbook>
</file>

<file path=xl/calcChain.xml><?xml version="1.0" encoding="utf-8"?>
<calcChain xmlns="http://schemas.openxmlformats.org/spreadsheetml/2006/main">
  <c r="M42" i="10"/>
  <c r="M41"/>
  <c r="M40"/>
  <c r="M39"/>
  <c r="M38"/>
  <c r="M37"/>
  <c r="M36"/>
  <c r="M35"/>
  <c r="M34"/>
  <c r="M33"/>
  <c r="R42"/>
  <c r="R41"/>
  <c r="R40"/>
  <c r="R39"/>
  <c r="R38"/>
  <c r="R37"/>
  <c r="R36"/>
  <c r="R35"/>
  <c r="R34"/>
  <c r="R33"/>
  <c r="W30"/>
  <c r="W29"/>
  <c r="W28"/>
  <c r="W27"/>
  <c r="W26"/>
  <c r="W25"/>
  <c r="W24"/>
  <c r="W23"/>
  <c r="W22"/>
  <c r="W21"/>
  <c r="R30"/>
  <c r="R29"/>
  <c r="R28"/>
  <c r="R27"/>
  <c r="R26"/>
  <c r="R25"/>
  <c r="R24"/>
  <c r="R23"/>
  <c r="R22"/>
  <c r="R21"/>
  <c r="W18"/>
  <c r="W17"/>
  <c r="W16"/>
  <c r="W15"/>
  <c r="W14"/>
  <c r="W13"/>
  <c r="W12"/>
  <c r="W11"/>
  <c r="W10"/>
  <c r="W9"/>
  <c r="R18"/>
  <c r="R17"/>
  <c r="R16"/>
  <c r="R15"/>
  <c r="R14"/>
  <c r="R13"/>
  <c r="R12"/>
  <c r="R11"/>
  <c r="R10"/>
  <c r="R9"/>
  <c r="Q31"/>
  <c r="L31"/>
  <c r="V19"/>
  <c r="Q19"/>
  <c r="L19"/>
  <c r="Q7"/>
  <c r="L7"/>
  <c r="Q34"/>
  <c r="Q35" s="1"/>
  <c r="Q36" s="1"/>
  <c r="Q37" s="1"/>
  <c r="Q38" s="1"/>
  <c r="Q39" s="1"/>
  <c r="Q40" s="1"/>
  <c r="Q41" s="1"/>
  <c r="Q42" s="1"/>
  <c r="L34"/>
  <c r="L35" s="1"/>
  <c r="L36" s="1"/>
  <c r="L37" s="1"/>
  <c r="L38" s="1"/>
  <c r="L39" s="1"/>
  <c r="L40" s="1"/>
  <c r="L41" s="1"/>
  <c r="L42" s="1"/>
  <c r="M30"/>
  <c r="M29"/>
  <c r="M28"/>
  <c r="M27"/>
  <c r="M26"/>
  <c r="M25"/>
  <c r="M24"/>
  <c r="M23"/>
  <c r="O59"/>
  <c r="L59"/>
  <c r="V22"/>
  <c r="L60" s="1"/>
  <c r="Q22"/>
  <c r="Q23" s="1"/>
  <c r="Q24" s="1"/>
  <c r="Q25" s="1"/>
  <c r="Q26" s="1"/>
  <c r="Q27" s="1"/>
  <c r="Q28" s="1"/>
  <c r="Q29" s="1"/>
  <c r="Q30" s="1"/>
  <c r="M22"/>
  <c r="L22"/>
  <c r="L23" s="1"/>
  <c r="L24" s="1"/>
  <c r="L25" s="1"/>
  <c r="L26" s="1"/>
  <c r="L27" s="1"/>
  <c r="L28" s="1"/>
  <c r="L29" s="1"/>
  <c r="L30" s="1"/>
  <c r="O58"/>
  <c r="L58"/>
  <c r="M21"/>
  <c r="O57"/>
  <c r="L57"/>
  <c r="O56"/>
  <c r="L56"/>
  <c r="O55"/>
  <c r="L55"/>
  <c r="O54"/>
  <c r="L54"/>
  <c r="O53"/>
  <c r="L53"/>
  <c r="V10"/>
  <c r="V11" s="1"/>
  <c r="V12" s="1"/>
  <c r="V13" s="1"/>
  <c r="V14" s="1"/>
  <c r="V15" s="1"/>
  <c r="V16" s="1"/>
  <c r="V17" s="1"/>
  <c r="V18" s="1"/>
  <c r="Q10"/>
  <c r="Q11" s="1"/>
  <c r="Q12" s="1"/>
  <c r="Q13" s="1"/>
  <c r="Q14" s="1"/>
  <c r="Q15" s="1"/>
  <c r="Q16" s="1"/>
  <c r="Q17" s="1"/>
  <c r="Q18" s="1"/>
  <c r="L10"/>
  <c r="L11" s="1"/>
  <c r="L12" s="1"/>
  <c r="L13" s="1"/>
  <c r="L14" s="1"/>
  <c r="L15" s="1"/>
  <c r="L16" s="1"/>
  <c r="L17" s="1"/>
  <c r="L18" s="1"/>
  <c r="G6"/>
  <c r="B2"/>
  <c r="X9" l="1"/>
  <c r="N59" s="1"/>
  <c r="S22"/>
  <c r="N33"/>
  <c r="N55" s="1"/>
  <c r="S39"/>
  <c r="N24"/>
  <c r="N28"/>
  <c r="S41"/>
  <c r="X11"/>
  <c r="N42"/>
  <c r="S36"/>
  <c r="N35"/>
  <c r="N37"/>
  <c r="N39"/>
  <c r="N41"/>
  <c r="N34"/>
  <c r="N38"/>
  <c r="S37"/>
  <c r="N18"/>
  <c r="X13"/>
  <c r="X12"/>
  <c r="S23"/>
  <c r="S25"/>
  <c r="S27"/>
  <c r="S29"/>
  <c r="S40"/>
  <c r="N22"/>
  <c r="N23"/>
  <c r="V23"/>
  <c r="V24" s="1"/>
  <c r="V25" s="1"/>
  <c r="V26" s="1"/>
  <c r="V27" s="1"/>
  <c r="V28" s="1"/>
  <c r="V29" s="1"/>
  <c r="V30" s="1"/>
  <c r="N25"/>
  <c r="S26"/>
  <c r="N29"/>
  <c r="S30"/>
  <c r="N17"/>
  <c r="S21"/>
  <c r="N57" s="1"/>
  <c r="N15"/>
  <c r="X16"/>
  <c r="N21"/>
  <c r="N54" s="1"/>
  <c r="S24"/>
  <c r="N27"/>
  <c r="S28"/>
  <c r="N9"/>
  <c r="N53" s="1"/>
  <c r="N16"/>
  <c r="X17"/>
  <c r="N26"/>
  <c r="N30"/>
  <c r="N10"/>
  <c r="N11"/>
  <c r="N12"/>
  <c r="N13"/>
  <c r="N14"/>
  <c r="X15"/>
  <c r="S33" l="1"/>
  <c r="N58" s="1"/>
  <c r="S35"/>
  <c r="S34"/>
  <c r="X10"/>
  <c r="X23"/>
  <c r="S11"/>
  <c r="N36"/>
  <c r="S9"/>
  <c r="N56" s="1"/>
  <c r="X21"/>
  <c r="N60" s="1"/>
  <c r="S38"/>
  <c r="X14"/>
  <c r="N40"/>
  <c r="S42"/>
  <c r="X18"/>
  <c r="X26"/>
  <c r="S14"/>
  <c r="S17"/>
  <c r="X29"/>
  <c r="X25"/>
  <c r="S13"/>
  <c r="X22"/>
  <c r="S10"/>
  <c r="X30"/>
  <c r="S18"/>
  <c r="X27"/>
  <c r="S15"/>
  <c r="S16" l="1"/>
  <c r="X28"/>
  <c r="S12"/>
  <c r="X24"/>
</calcChain>
</file>

<file path=xl/sharedStrings.xml><?xml version="1.0" encoding="utf-8"?>
<sst xmlns="http://schemas.openxmlformats.org/spreadsheetml/2006/main" count="47" uniqueCount="15">
  <si>
    <t>Rf</t>
    <phoneticPr fontId="1"/>
  </si>
  <si>
    <t>Rs</t>
    <phoneticPr fontId="1"/>
  </si>
  <si>
    <t>Esg</t>
    <phoneticPr fontId="1"/>
  </si>
  <si>
    <t>β</t>
    <phoneticPr fontId="1"/>
  </si>
  <si>
    <t>Ein=0VのEp-Ip曲線データ(Eg=0のEp-Ip曲線）</t>
    <rPh sb="12" eb="14">
      <t>キョクセン</t>
    </rPh>
    <rPh sb="28" eb="30">
      <t>キョクセン</t>
    </rPh>
    <phoneticPr fontId="1"/>
  </si>
  <si>
    <t>Ein=XXのEp-Ip曲線データ</t>
    <rPh sb="12" eb="14">
      <t>キョクセン</t>
    </rPh>
    <phoneticPr fontId="1"/>
  </si>
  <si>
    <t>真空管</t>
    <rPh sb="0" eb="3">
      <t>シンクウカン</t>
    </rPh>
    <phoneticPr fontId="1"/>
  </si>
  <si>
    <t>Pd</t>
    <phoneticPr fontId="1"/>
  </si>
  <si>
    <t>C3e</t>
    <phoneticPr fontId="1"/>
  </si>
  <si>
    <t>ブルーのセルに値を設定する</t>
    <rPh sb="7" eb="8">
      <t>アタイ</t>
    </rPh>
    <rPh sb="9" eb="11">
      <t>セッテイ</t>
    </rPh>
    <phoneticPr fontId="1"/>
  </si>
  <si>
    <t>VER.1　2012.5.1</t>
    <phoneticPr fontId="1"/>
  </si>
  <si>
    <t>Ein</t>
    <phoneticPr fontId="1"/>
  </si>
  <si>
    <t>Eg</t>
    <phoneticPr fontId="1"/>
  </si>
  <si>
    <t>Ep</t>
    <phoneticPr fontId="1"/>
  </si>
  <si>
    <t>Ip</t>
    <phoneticPr fontId="1"/>
  </si>
</sst>
</file>

<file path=xl/styles.xml><?xml version="1.0" encoding="utf-8"?>
<styleSheet xmlns="http://schemas.openxmlformats.org/spreadsheetml/2006/main">
  <numFmts count="8">
    <numFmt numFmtId="176" formatCode="0&quot;KΩ&quot;"/>
    <numFmt numFmtId="177" formatCode="0\V"/>
    <numFmt numFmtId="178" formatCode="0&quot;mA&quot;"/>
    <numFmt numFmtId="179" formatCode="0.00_ "/>
    <numFmt numFmtId="180" formatCode="0.0\V"/>
    <numFmt numFmtId="181" formatCode="0\W"/>
    <numFmt numFmtId="182" formatCode="#.0&quot;mA&quot;"/>
    <numFmt numFmtId="183" formatCode="0.0&quot;mA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177" fontId="0" fillId="2" borderId="1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3" fillId="3" borderId="1" xfId="0" applyFont="1" applyFill="1" applyBorder="1">
      <alignment vertical="center"/>
    </xf>
    <xf numFmtId="177" fontId="0" fillId="5" borderId="1" xfId="0" applyNumberFormat="1" applyFill="1" applyBorder="1">
      <alignment vertical="center"/>
    </xf>
    <xf numFmtId="180" fontId="0" fillId="5" borderId="1" xfId="0" applyNumberFormat="1" applyFill="1" applyBorder="1">
      <alignment vertical="center"/>
    </xf>
    <xf numFmtId="178" fontId="0" fillId="5" borderId="1" xfId="0" applyNumberFormat="1" applyFill="1" applyBorder="1">
      <alignment vertical="center"/>
    </xf>
    <xf numFmtId="182" fontId="0" fillId="0" borderId="0" xfId="0" applyNumberFormat="1">
      <alignment vertical="center"/>
    </xf>
    <xf numFmtId="0" fontId="0" fillId="5" borderId="0" xfId="0" applyFill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0" fillId="2" borderId="1" xfId="0" applyNumberFormat="1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  <color rgb="FFCCFFCC"/>
      <color rgb="FFECFBFE"/>
      <color rgb="FFCCFFFF"/>
      <color rgb="FFFFFFCC"/>
      <color rgb="FFF5F5F5"/>
      <color rgb="FF8064A2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 sz="1400" b="1">
                <a:latin typeface="+mj-ea"/>
                <a:ea typeface="+mj-ea"/>
              </a:rPr>
              <a:t>C3e 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en-US" altLang="ja-JP" sz="1400" b="1">
                <a:latin typeface="+mj-ea"/>
                <a:ea typeface="+mj-ea"/>
              </a:rPr>
              <a:t>P-G</a:t>
            </a:r>
            <a:r>
              <a:rPr lang="ja-JP" altLang="en-US" sz="1400" b="1">
                <a:latin typeface="+mj-ea"/>
                <a:ea typeface="+mj-ea"/>
              </a:rPr>
              <a:t>帰還プレート特性図</a:t>
            </a:r>
            <a:r>
              <a:rPr lang="ja-JP" altLang="en-US"/>
              <a:t>　　</a:t>
            </a:r>
            <a:r>
              <a:rPr lang="en-US" altLang="ja-JP" sz="1200"/>
              <a:t>Esg=200V </a:t>
            </a:r>
            <a:r>
              <a:rPr lang="ja-JP" altLang="en-US" sz="1200"/>
              <a:t>　</a:t>
            </a:r>
            <a:r>
              <a:rPr lang="en-US" altLang="ja-JP" sz="1200"/>
              <a:t>β=0.13</a:t>
            </a:r>
            <a:endParaRPr lang="ja-JP" altLang="en-US" sz="1200"/>
          </a:p>
        </c:rich>
      </c:tx>
      <c:layout>
        <c:manualLayout>
          <c:xMode val="edge"/>
          <c:yMode val="edge"/>
          <c:x val="0.22763326997918365"/>
          <c:y val="1.2039124310120261E-2"/>
        </c:manualLayout>
      </c:layout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9.3543965311547586E-2"/>
          <c:y val="9.4815687642549856E-2"/>
          <c:w val="0.74696796912925056"/>
          <c:h val="0.8117256330967958"/>
        </c:manualLayout>
      </c:layout>
      <c:scatterChart>
        <c:scatterStyle val="smoothMarker"/>
        <c:ser>
          <c:idx val="5"/>
          <c:order val="0"/>
          <c:tx>
            <c:strRef>
              <c:f>'C3e'!$L$48</c:f>
              <c:strCache>
                <c:ptCount val="1"/>
                <c:pt idx="0">
                  <c:v>0V</c:v>
                </c:pt>
              </c:strCache>
            </c:strRef>
          </c:tx>
          <c:marker>
            <c:symbol val="circle"/>
            <c:size val="7"/>
          </c:marker>
          <c:xVal>
            <c:numRef>
              <c:f>'C3e'!$N$48:$N$60</c:f>
              <c:numCache>
                <c:formatCode>0\V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53.333333333333336</c:v>
                </c:pt>
                <c:pt idx="6">
                  <c:v>106.66666666666667</c:v>
                </c:pt>
                <c:pt idx="7">
                  <c:v>160</c:v>
                </c:pt>
                <c:pt idx="8">
                  <c:v>213.33333333333334</c:v>
                </c:pt>
                <c:pt idx="9">
                  <c:v>266.66666666666669</c:v>
                </c:pt>
                <c:pt idx="10">
                  <c:v>320</c:v>
                </c:pt>
                <c:pt idx="11">
                  <c:v>373.33333333333337</c:v>
                </c:pt>
                <c:pt idx="12">
                  <c:v>426.66666666666669</c:v>
                </c:pt>
              </c:numCache>
            </c:numRef>
          </c:xVal>
          <c:yVal>
            <c:numRef>
              <c:f>'C3e'!$O$48:$O$60</c:f>
              <c:numCache>
                <c:formatCode>0"mA"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16.8</c:v>
                </c:pt>
                <c:pt idx="3">
                  <c:v>20</c:v>
                </c:pt>
                <c:pt idx="4">
                  <c:v>22</c:v>
                </c:pt>
                <c:pt idx="5">
                  <c:v>23.7</c:v>
                </c:pt>
                <c:pt idx="6">
                  <c:v>26.2</c:v>
                </c:pt>
                <c:pt idx="7">
                  <c:v>26.7</c:v>
                </c:pt>
                <c:pt idx="8">
                  <c:v>27</c:v>
                </c:pt>
                <c:pt idx="9">
                  <c:v>27.1</c:v>
                </c:pt>
                <c:pt idx="10">
                  <c:v>27.3</c:v>
                </c:pt>
                <c:pt idx="11">
                  <c:v>27.5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'C3e'!$L$9</c:f>
              <c:strCache>
                <c:ptCount val="1"/>
                <c:pt idx="0">
                  <c:v>-8V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'C3e'!$N$9:$N$18</c:f>
              <c:numCache>
                <c:formatCode>0\V</c:formatCode>
                <c:ptCount val="10"/>
                <c:pt idx="0">
                  <c:v>53.333333333333336</c:v>
                </c:pt>
                <c:pt idx="1">
                  <c:v>45.666666666666671</c:v>
                </c:pt>
                <c:pt idx="2">
                  <c:v>38</c:v>
                </c:pt>
                <c:pt idx="3">
                  <c:v>30.333333333333336</c:v>
                </c:pt>
                <c:pt idx="4">
                  <c:v>22.666666666666668</c:v>
                </c:pt>
                <c:pt idx="5">
                  <c:v>15</c:v>
                </c:pt>
                <c:pt idx="6">
                  <c:v>7.3333333333333357</c:v>
                </c:pt>
                <c:pt idx="7">
                  <c:v>0</c:v>
                </c:pt>
                <c:pt idx="8">
                  <c:v>0</c:v>
                </c:pt>
                <c:pt idx="9">
                  <c:v>53.333333333333336</c:v>
                </c:pt>
              </c:numCache>
            </c:numRef>
          </c:xVal>
          <c:yVal>
            <c:numRef>
              <c:f>'C3e'!$O$9:$O$18</c:f>
              <c:numCache>
                <c:formatCode>0.0"mA"</c:formatCode>
                <c:ptCount val="10"/>
                <c:pt idx="0">
                  <c:v>23.7</c:v>
                </c:pt>
                <c:pt idx="1">
                  <c:v>19.2</c:v>
                </c:pt>
                <c:pt idx="2">
                  <c:v>14.6</c:v>
                </c:pt>
                <c:pt idx="3">
                  <c:v>10.8</c:v>
                </c:pt>
                <c:pt idx="4">
                  <c:v>7.9</c:v>
                </c:pt>
                <c:pt idx="5">
                  <c:v>4.9000000000000004</c:v>
                </c:pt>
                <c:pt idx="6">
                  <c:v>3.1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'C3e'!$L$21</c:f>
              <c:strCache>
                <c:ptCount val="1"/>
                <c:pt idx="0">
                  <c:v>-16V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'C3e'!$N$21:$N$30</c:f>
              <c:numCache>
                <c:formatCode>0\V</c:formatCode>
                <c:ptCount val="10"/>
                <c:pt idx="0">
                  <c:v>106.66666666666667</c:v>
                </c:pt>
                <c:pt idx="1">
                  <c:v>99</c:v>
                </c:pt>
                <c:pt idx="2">
                  <c:v>91.333333333333343</c:v>
                </c:pt>
                <c:pt idx="3">
                  <c:v>83.666666666666671</c:v>
                </c:pt>
                <c:pt idx="4">
                  <c:v>76</c:v>
                </c:pt>
                <c:pt idx="5">
                  <c:v>68.333333333333343</c:v>
                </c:pt>
                <c:pt idx="6">
                  <c:v>60.666666666666671</c:v>
                </c:pt>
                <c:pt idx="7">
                  <c:v>53</c:v>
                </c:pt>
                <c:pt idx="8">
                  <c:v>45.333333333333336</c:v>
                </c:pt>
                <c:pt idx="9">
                  <c:v>106.66666666666667</c:v>
                </c:pt>
              </c:numCache>
            </c:numRef>
          </c:xVal>
          <c:yVal>
            <c:numRef>
              <c:f>'C3e'!$O$21:$O$30</c:f>
              <c:numCache>
                <c:formatCode>0.0"mA"</c:formatCode>
                <c:ptCount val="10"/>
                <c:pt idx="0">
                  <c:v>26.2</c:v>
                </c:pt>
                <c:pt idx="1">
                  <c:v>21.4</c:v>
                </c:pt>
                <c:pt idx="2">
                  <c:v>16.8</c:v>
                </c:pt>
                <c:pt idx="3">
                  <c:v>13</c:v>
                </c:pt>
                <c:pt idx="4">
                  <c:v>9.8000000000000007</c:v>
                </c:pt>
                <c:pt idx="5">
                  <c:v>6.6</c:v>
                </c:pt>
                <c:pt idx="6">
                  <c:v>4.3</c:v>
                </c:pt>
                <c:pt idx="7">
                  <c:v>2.4</c:v>
                </c:pt>
                <c:pt idx="8">
                  <c:v>1.3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'C3e'!$L$33</c:f>
              <c:strCache>
                <c:ptCount val="1"/>
                <c:pt idx="0">
                  <c:v>-24V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'C3e'!$N$33:$N$42</c:f>
              <c:numCache>
                <c:formatCode>0\V</c:formatCode>
                <c:ptCount val="10"/>
                <c:pt idx="0">
                  <c:v>160</c:v>
                </c:pt>
                <c:pt idx="1">
                  <c:v>152.33333333333334</c:v>
                </c:pt>
                <c:pt idx="2">
                  <c:v>144.66666666666666</c:v>
                </c:pt>
                <c:pt idx="3">
                  <c:v>137</c:v>
                </c:pt>
                <c:pt idx="4">
                  <c:v>129.33333333333334</c:v>
                </c:pt>
                <c:pt idx="5">
                  <c:v>121.66666666666666</c:v>
                </c:pt>
                <c:pt idx="6">
                  <c:v>114</c:v>
                </c:pt>
                <c:pt idx="7">
                  <c:v>106.33333333333333</c:v>
                </c:pt>
                <c:pt idx="8">
                  <c:v>98.666666666666657</c:v>
                </c:pt>
                <c:pt idx="9">
                  <c:v>160</c:v>
                </c:pt>
              </c:numCache>
            </c:numRef>
          </c:xVal>
          <c:yVal>
            <c:numRef>
              <c:f>'C3e'!$O$33:$O$42</c:f>
              <c:numCache>
                <c:formatCode>0.0"mA"</c:formatCode>
                <c:ptCount val="10"/>
                <c:pt idx="0">
                  <c:v>26.7</c:v>
                </c:pt>
                <c:pt idx="1">
                  <c:v>21.95</c:v>
                </c:pt>
                <c:pt idx="2">
                  <c:v>17.2</c:v>
                </c:pt>
                <c:pt idx="3">
                  <c:v>13.2</c:v>
                </c:pt>
                <c:pt idx="4">
                  <c:v>9.9</c:v>
                </c:pt>
                <c:pt idx="5">
                  <c:v>7.2</c:v>
                </c:pt>
                <c:pt idx="6">
                  <c:v>4.45</c:v>
                </c:pt>
                <c:pt idx="7">
                  <c:v>2.5</c:v>
                </c:pt>
                <c:pt idx="8">
                  <c:v>1.3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'C3e'!$Q$9</c:f>
              <c:strCache>
                <c:ptCount val="1"/>
                <c:pt idx="0">
                  <c:v>-32V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'C3e'!$S$9:$S$18</c:f>
              <c:numCache>
                <c:formatCode>0\V</c:formatCode>
                <c:ptCount val="10"/>
                <c:pt idx="0">
                  <c:v>213.33333333333334</c:v>
                </c:pt>
                <c:pt idx="1">
                  <c:v>205.66666666666669</c:v>
                </c:pt>
                <c:pt idx="2">
                  <c:v>198</c:v>
                </c:pt>
                <c:pt idx="3">
                  <c:v>190.33333333333334</c:v>
                </c:pt>
                <c:pt idx="4">
                  <c:v>182.66666666666669</c:v>
                </c:pt>
                <c:pt idx="5">
                  <c:v>175</c:v>
                </c:pt>
                <c:pt idx="6">
                  <c:v>167.33333333333334</c:v>
                </c:pt>
                <c:pt idx="7">
                  <c:v>159.66666666666669</c:v>
                </c:pt>
                <c:pt idx="8">
                  <c:v>152</c:v>
                </c:pt>
                <c:pt idx="9">
                  <c:v>213.33333333333334</c:v>
                </c:pt>
              </c:numCache>
            </c:numRef>
          </c:xVal>
          <c:yVal>
            <c:numRef>
              <c:f>'C3e'!$T$9:$T$18</c:f>
              <c:numCache>
                <c:formatCode>0.0"mA"</c:formatCode>
                <c:ptCount val="10"/>
                <c:pt idx="0">
                  <c:v>27</c:v>
                </c:pt>
                <c:pt idx="1">
                  <c:v>22.2</c:v>
                </c:pt>
                <c:pt idx="2">
                  <c:v>17.3</c:v>
                </c:pt>
                <c:pt idx="3">
                  <c:v>13.3</c:v>
                </c:pt>
                <c:pt idx="4">
                  <c:v>10.1</c:v>
                </c:pt>
                <c:pt idx="5">
                  <c:v>7.4</c:v>
                </c:pt>
                <c:pt idx="6">
                  <c:v>4.5999999999999996</c:v>
                </c:pt>
                <c:pt idx="7">
                  <c:v>2.5499999999999998</c:v>
                </c:pt>
                <c:pt idx="8">
                  <c:v>1.3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'C3e'!$Q$21</c:f>
              <c:strCache>
                <c:ptCount val="1"/>
                <c:pt idx="0">
                  <c:v>-40V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'C3e'!$S$21:$S$30</c:f>
              <c:numCache>
                <c:formatCode>0\V</c:formatCode>
                <c:ptCount val="10"/>
                <c:pt idx="0">
                  <c:v>266.66666666666669</c:v>
                </c:pt>
                <c:pt idx="1">
                  <c:v>259</c:v>
                </c:pt>
                <c:pt idx="2">
                  <c:v>251.33333333333334</c:v>
                </c:pt>
                <c:pt idx="3">
                  <c:v>243.66666666666669</c:v>
                </c:pt>
                <c:pt idx="4">
                  <c:v>236.00000000000003</c:v>
                </c:pt>
                <c:pt idx="5">
                  <c:v>228.33333333333334</c:v>
                </c:pt>
                <c:pt idx="6">
                  <c:v>220.66666666666669</c:v>
                </c:pt>
                <c:pt idx="7">
                  <c:v>213</c:v>
                </c:pt>
                <c:pt idx="8">
                  <c:v>205.33333333333334</c:v>
                </c:pt>
                <c:pt idx="9">
                  <c:v>266.66666666666669</c:v>
                </c:pt>
              </c:numCache>
            </c:numRef>
          </c:xVal>
          <c:yVal>
            <c:numRef>
              <c:f>'C3e'!$T$21:$T$30</c:f>
              <c:numCache>
                <c:formatCode>0.0"mA"</c:formatCode>
                <c:ptCount val="10"/>
                <c:pt idx="0">
                  <c:v>27.1</c:v>
                </c:pt>
                <c:pt idx="1">
                  <c:v>22.4</c:v>
                </c:pt>
                <c:pt idx="2">
                  <c:v>17.399999999999999</c:v>
                </c:pt>
                <c:pt idx="3">
                  <c:v>13.4</c:v>
                </c:pt>
                <c:pt idx="4">
                  <c:v>10.199999999999999</c:v>
                </c:pt>
                <c:pt idx="5">
                  <c:v>7.4</c:v>
                </c:pt>
                <c:pt idx="6">
                  <c:v>4.7</c:v>
                </c:pt>
                <c:pt idx="7">
                  <c:v>2.7</c:v>
                </c:pt>
                <c:pt idx="8">
                  <c:v>1.3</c:v>
                </c:pt>
              </c:numCache>
            </c:numRef>
          </c:yVal>
          <c:smooth val="1"/>
        </c:ser>
        <c:ser>
          <c:idx val="1"/>
          <c:order val="6"/>
          <c:tx>
            <c:strRef>
              <c:f>'C3e'!$Q$33</c:f>
              <c:strCache>
                <c:ptCount val="1"/>
                <c:pt idx="0">
                  <c:v>-48V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'C3e'!$S$33:$S$42</c:f>
              <c:numCache>
                <c:formatCode>0\V</c:formatCode>
                <c:ptCount val="10"/>
                <c:pt idx="0">
                  <c:v>320</c:v>
                </c:pt>
                <c:pt idx="1">
                  <c:v>312.33333333333331</c:v>
                </c:pt>
                <c:pt idx="2">
                  <c:v>304.66666666666669</c:v>
                </c:pt>
                <c:pt idx="3">
                  <c:v>297</c:v>
                </c:pt>
                <c:pt idx="4">
                  <c:v>289.33333333333331</c:v>
                </c:pt>
                <c:pt idx="5">
                  <c:v>281.66666666666669</c:v>
                </c:pt>
                <c:pt idx="6">
                  <c:v>274</c:v>
                </c:pt>
                <c:pt idx="7">
                  <c:v>266.33333333333331</c:v>
                </c:pt>
                <c:pt idx="8">
                  <c:v>258.66666666666669</c:v>
                </c:pt>
                <c:pt idx="9">
                  <c:v>320</c:v>
                </c:pt>
              </c:numCache>
            </c:numRef>
          </c:xVal>
          <c:yVal>
            <c:numRef>
              <c:f>'C3e'!$T$33:$T$42</c:f>
              <c:numCache>
                <c:formatCode>0.0"mA"</c:formatCode>
                <c:ptCount val="10"/>
                <c:pt idx="0">
                  <c:v>27.3</c:v>
                </c:pt>
                <c:pt idx="1">
                  <c:v>22.5</c:v>
                </c:pt>
                <c:pt idx="2">
                  <c:v>17.399999999999999</c:v>
                </c:pt>
                <c:pt idx="3">
                  <c:v>13.5</c:v>
                </c:pt>
                <c:pt idx="4">
                  <c:v>10.3</c:v>
                </c:pt>
                <c:pt idx="5">
                  <c:v>7.5</c:v>
                </c:pt>
                <c:pt idx="6">
                  <c:v>4.9000000000000004</c:v>
                </c:pt>
                <c:pt idx="7">
                  <c:v>2.85</c:v>
                </c:pt>
                <c:pt idx="8">
                  <c:v>1.3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'C3e'!$V$9</c:f>
              <c:strCache>
                <c:ptCount val="1"/>
                <c:pt idx="0">
                  <c:v>-56V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'C3e'!$X$9:$X$18</c:f>
              <c:numCache>
                <c:formatCode>0\V</c:formatCode>
                <c:ptCount val="10"/>
                <c:pt idx="0">
                  <c:v>373.33333333333337</c:v>
                </c:pt>
                <c:pt idx="1">
                  <c:v>365.66666666666669</c:v>
                </c:pt>
                <c:pt idx="2">
                  <c:v>358.00000000000006</c:v>
                </c:pt>
                <c:pt idx="3">
                  <c:v>350.33333333333337</c:v>
                </c:pt>
                <c:pt idx="4">
                  <c:v>342.66666666666669</c:v>
                </c:pt>
                <c:pt idx="5">
                  <c:v>335.00000000000006</c:v>
                </c:pt>
                <c:pt idx="6">
                  <c:v>327.33333333333337</c:v>
                </c:pt>
                <c:pt idx="7">
                  <c:v>319.66666666666669</c:v>
                </c:pt>
                <c:pt idx="8">
                  <c:v>312.00000000000006</c:v>
                </c:pt>
                <c:pt idx="9">
                  <c:v>373.33333333333337</c:v>
                </c:pt>
              </c:numCache>
            </c:numRef>
          </c:xVal>
          <c:yVal>
            <c:numRef>
              <c:f>'C3e'!$Y$9:$Y$18</c:f>
              <c:numCache>
                <c:formatCode>0.0"mA"</c:formatCode>
                <c:ptCount val="10"/>
                <c:pt idx="0">
                  <c:v>27.5</c:v>
                </c:pt>
                <c:pt idx="1">
                  <c:v>22.7</c:v>
                </c:pt>
                <c:pt idx="2">
                  <c:v>17.600000000000001</c:v>
                </c:pt>
                <c:pt idx="3">
                  <c:v>13.7</c:v>
                </c:pt>
                <c:pt idx="4">
                  <c:v>10.4</c:v>
                </c:pt>
                <c:pt idx="5">
                  <c:v>7.6</c:v>
                </c:pt>
                <c:pt idx="6">
                  <c:v>4.95</c:v>
                </c:pt>
                <c:pt idx="7">
                  <c:v>3</c:v>
                </c:pt>
                <c:pt idx="8">
                  <c:v>1.3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'C3e'!$V$21</c:f>
              <c:strCache>
                <c:ptCount val="1"/>
                <c:pt idx="0">
                  <c:v>-64V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'C3e'!$X$21:$X$30</c:f>
              <c:numCache>
                <c:formatCode>0\V</c:formatCode>
                <c:ptCount val="10"/>
                <c:pt idx="0">
                  <c:v>426.66666666666669</c:v>
                </c:pt>
                <c:pt idx="1">
                  <c:v>419</c:v>
                </c:pt>
                <c:pt idx="2">
                  <c:v>411.33333333333337</c:v>
                </c:pt>
                <c:pt idx="3">
                  <c:v>403.66666666666669</c:v>
                </c:pt>
                <c:pt idx="4">
                  <c:v>396</c:v>
                </c:pt>
                <c:pt idx="5">
                  <c:v>388.33333333333337</c:v>
                </c:pt>
                <c:pt idx="6">
                  <c:v>380.66666666666669</c:v>
                </c:pt>
                <c:pt idx="7">
                  <c:v>373</c:v>
                </c:pt>
                <c:pt idx="8">
                  <c:v>365.33333333333337</c:v>
                </c:pt>
                <c:pt idx="9">
                  <c:v>426.66666666666669</c:v>
                </c:pt>
              </c:numCache>
            </c:numRef>
          </c:xVal>
          <c:yVal>
            <c:numRef>
              <c:f>'C3e'!$Y$21:$Y$30</c:f>
              <c:numCache>
                <c:formatCode>0.0"mA"</c:formatCode>
                <c:ptCount val="10"/>
                <c:pt idx="0">
                  <c:v>27.5</c:v>
                </c:pt>
                <c:pt idx="1">
                  <c:v>22.7</c:v>
                </c:pt>
                <c:pt idx="2">
                  <c:v>17.600000000000001</c:v>
                </c:pt>
                <c:pt idx="3">
                  <c:v>13.7</c:v>
                </c:pt>
                <c:pt idx="4">
                  <c:v>10.5</c:v>
                </c:pt>
                <c:pt idx="5">
                  <c:v>7.65</c:v>
                </c:pt>
                <c:pt idx="6">
                  <c:v>5</c:v>
                </c:pt>
                <c:pt idx="7">
                  <c:v>3</c:v>
                </c:pt>
                <c:pt idx="8">
                  <c:v>1.3</c:v>
                </c:pt>
              </c:numCache>
            </c:numRef>
          </c:yVal>
          <c:smooth val="1"/>
        </c:ser>
        <c:axId val="104332672"/>
        <c:axId val="104355328"/>
      </c:scatterChart>
      <c:valAx>
        <c:axId val="104332672"/>
        <c:scaling>
          <c:orientation val="minMax"/>
          <c:max val="400"/>
          <c:min val="0"/>
        </c:scaling>
        <c:axPos val="b"/>
        <c:numFmt formatCode="0\V" sourceLinked="1"/>
        <c:tickLblPos val="nextTo"/>
        <c:crossAx val="104355328"/>
        <c:crosses val="autoZero"/>
        <c:crossBetween val="midCat"/>
        <c:majorUnit val="50"/>
      </c:valAx>
      <c:valAx>
        <c:axId val="104355328"/>
        <c:scaling>
          <c:orientation val="minMax"/>
          <c:max val="30"/>
          <c:min val="0"/>
        </c:scaling>
        <c:axPos val="l"/>
        <c:majorGridlines/>
        <c:numFmt formatCode="0&quot;mA&quot;" sourceLinked="1"/>
        <c:tickLblPos val="nextTo"/>
        <c:crossAx val="104332672"/>
        <c:crosses val="autoZero"/>
        <c:crossBetween val="midCat"/>
        <c:majorUnit val="10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990703948385072"/>
          <c:y val="9.595194365138536E-2"/>
          <c:w val="0.10214219304091712"/>
          <c:h val="0.39942171846097657"/>
        </c:manualLayout>
      </c:layout>
      <c:spPr>
        <a:solidFill>
          <a:srgbClr val="CCFFCC"/>
        </a:solidFill>
      </c:spPr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133350</xdr:rowOff>
    </xdr:from>
    <xdr:to>
      <xdr:col>10</xdr:col>
      <xdr:colOff>352425</xdr:colOff>
      <xdr:row>37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32</xdr:row>
      <xdr:rowOff>76200</xdr:rowOff>
    </xdr:from>
    <xdr:to>
      <xdr:col>6</xdr:col>
      <xdr:colOff>533400</xdr:colOff>
      <xdr:row>36</xdr:row>
      <xdr:rowOff>9525</xdr:rowOff>
    </xdr:to>
    <xdr:sp macro="" textlink="">
      <xdr:nvSpPr>
        <xdr:cNvPr id="5" name="角丸四角形吹き出し 4"/>
        <xdr:cNvSpPr/>
      </xdr:nvSpPr>
      <xdr:spPr>
        <a:xfrm>
          <a:off x="2114550" y="5019675"/>
          <a:ext cx="1981200" cy="619125"/>
        </a:xfrm>
        <a:prstGeom prst="wedgeRoundRectCallout">
          <a:avLst>
            <a:gd name="adj1" fmla="val 5919"/>
            <a:gd name="adj2" fmla="val -1142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グラフエリアにベース管のプレート特性図を挿入</a:t>
          </a:r>
        </a:p>
      </xdr:txBody>
    </xdr:sp>
    <xdr:clientData/>
  </xdr:twoCellAnchor>
  <xdr:twoCellAnchor>
    <xdr:from>
      <xdr:col>11</xdr:col>
      <xdr:colOff>0</xdr:colOff>
      <xdr:row>61</xdr:row>
      <xdr:rowOff>85725</xdr:rowOff>
    </xdr:from>
    <xdr:to>
      <xdr:col>16</xdr:col>
      <xdr:colOff>228600</xdr:colOff>
      <xdr:row>65</xdr:row>
      <xdr:rowOff>95250</xdr:rowOff>
    </xdr:to>
    <xdr:sp macro="" textlink="">
      <xdr:nvSpPr>
        <xdr:cNvPr id="6" name="角丸四角形吹き出し 5"/>
        <xdr:cNvSpPr/>
      </xdr:nvSpPr>
      <xdr:spPr>
        <a:xfrm>
          <a:off x="9391650" y="10687050"/>
          <a:ext cx="2952750" cy="695325"/>
        </a:xfrm>
        <a:prstGeom prst="wedgeRoundRectCallout">
          <a:avLst>
            <a:gd name="adj1" fmla="val -14724"/>
            <a:gd name="adj2" fmla="val -72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ベース管のグリッド電圧</a:t>
          </a:r>
          <a:r>
            <a:rPr kumimoji="1" lang="en-US" altLang="ja-JP" sz="1100"/>
            <a:t>Eg</a:t>
          </a:r>
          <a:r>
            <a:rPr kumimoji="1" lang="ja-JP" altLang="en-US" sz="1100"/>
            <a:t>＝</a:t>
          </a:r>
          <a:r>
            <a:rPr kumimoji="1" lang="en-US" altLang="ja-JP" sz="1100"/>
            <a:t>0V</a:t>
          </a:r>
          <a:r>
            <a:rPr kumimoji="1" lang="ja-JP" altLang="en-US" sz="1100"/>
            <a:t>の</a:t>
          </a:r>
          <a:r>
            <a:rPr kumimoji="1" lang="en-US" altLang="ja-JP" sz="1100"/>
            <a:t>EP-IP</a:t>
          </a:r>
          <a:r>
            <a:rPr kumimoji="1" lang="ja-JP" altLang="en-US" sz="1100"/>
            <a:t>曲線上に各点をプロットする。</a:t>
          </a:r>
        </a:p>
      </xdr:txBody>
    </xdr:sp>
    <xdr:clientData/>
  </xdr:twoCellAnchor>
  <xdr:twoCellAnchor>
    <xdr:from>
      <xdr:col>13</xdr:col>
      <xdr:colOff>0</xdr:colOff>
      <xdr:row>1</xdr:row>
      <xdr:rowOff>142876</xdr:rowOff>
    </xdr:from>
    <xdr:to>
      <xdr:col>18</xdr:col>
      <xdr:colOff>114300</xdr:colOff>
      <xdr:row>4</xdr:row>
      <xdr:rowOff>114301</xdr:rowOff>
    </xdr:to>
    <xdr:sp macro="" textlink="">
      <xdr:nvSpPr>
        <xdr:cNvPr id="7" name="角丸四角形吹き出し 6"/>
        <xdr:cNvSpPr/>
      </xdr:nvSpPr>
      <xdr:spPr>
        <a:xfrm>
          <a:off x="8839200" y="314326"/>
          <a:ext cx="3390900" cy="571500"/>
        </a:xfrm>
        <a:prstGeom prst="wedgeRoundRectCallout">
          <a:avLst>
            <a:gd name="adj1" fmla="val -8980"/>
            <a:gd name="adj2" fmla="val 673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所要の仮想三極管 のグリッド電圧</a:t>
          </a:r>
          <a:r>
            <a:rPr kumimoji="1" lang="en-US" altLang="ja-JP" sz="1100"/>
            <a:t>Ein</a:t>
          </a:r>
          <a:r>
            <a:rPr kumimoji="1" lang="ja-JP" altLang="en-US" sz="1100"/>
            <a:t>を決める</a:t>
          </a:r>
          <a:endParaRPr kumimoji="0" lang="en-US" altLang="ja-JP" sz="1100" b="0" i="0" u="none" strike="noStrik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t>－この例では</a:t>
          </a:r>
          <a:r>
            <a:rPr lang="en-US" altLang="ja-JP"/>
            <a:t> </a:t>
          </a:r>
          <a:r>
            <a:rPr lang="ja-JP" altLang="en-US"/>
            <a:t>、</a:t>
          </a:r>
          <a:r>
            <a:rPr lang="en-US" altLang="ja-JP"/>
            <a:t>8V</a:t>
          </a:r>
          <a:r>
            <a:rPr lang="ja-JP" altLang="en-US"/>
            <a:t>単位に、</a:t>
          </a:r>
          <a:r>
            <a:rPr lang="en-US" altLang="ja-JP"/>
            <a:t>0V</a:t>
          </a:r>
          <a:r>
            <a:rPr lang="ja-JP" altLang="en-US"/>
            <a:t>から－</a:t>
          </a:r>
          <a:r>
            <a:rPr lang="en-US" altLang="ja-JP"/>
            <a:t>64V</a:t>
          </a:r>
          <a:r>
            <a:rPr lang="ja-JP" altLang="en-US"/>
            <a:t>とした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0</xdr:row>
      <xdr:rowOff>123826</xdr:rowOff>
    </xdr:from>
    <xdr:to>
      <xdr:col>27</xdr:col>
      <xdr:colOff>266700</xdr:colOff>
      <xdr:row>5</xdr:row>
      <xdr:rowOff>95250</xdr:rowOff>
    </xdr:to>
    <xdr:sp macro="" textlink="">
      <xdr:nvSpPr>
        <xdr:cNvPr id="8" name="角丸四角形吹き出し 7"/>
        <xdr:cNvSpPr/>
      </xdr:nvSpPr>
      <xdr:spPr>
        <a:xfrm>
          <a:off x="12801600" y="123826"/>
          <a:ext cx="5257800" cy="942974"/>
        </a:xfrm>
        <a:prstGeom prst="wedgeRoundRectCallout">
          <a:avLst>
            <a:gd name="adj1" fmla="val -17126"/>
            <a:gd name="adj2" fmla="val 673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各</a:t>
          </a:r>
          <a:r>
            <a:rPr kumimoji="1" lang="en-US" altLang="ja-JP" sz="1100"/>
            <a:t>Ein</a:t>
          </a:r>
          <a:r>
            <a:rPr kumimoji="1" lang="ja-JP" altLang="en-US" sz="1100"/>
            <a:t>電圧毎の仮想三極管 の</a:t>
          </a:r>
          <a:r>
            <a:rPr kumimoji="1" lang="en-US" altLang="ja-JP" sz="1100"/>
            <a:t>Ep-Ip</a:t>
          </a:r>
          <a:r>
            <a:rPr kumimoji="1" lang="ja-JP" altLang="en-US" sz="1100"/>
            <a:t>曲線のデータを求める</a:t>
          </a:r>
          <a:endParaRPr kumimoji="1" lang="en-US" altLang="ja-JP" sz="1100"/>
        </a:p>
        <a:p>
          <a:pPr algn="l"/>
          <a:r>
            <a:rPr kumimoji="1" lang="ja-JP" altLang="en-US" sz="1100"/>
            <a:t>－</a:t>
          </a:r>
          <a:r>
            <a:rPr kumimoji="1" lang="en-US" altLang="ja-JP" sz="1100"/>
            <a:t>Eg</a:t>
          </a:r>
          <a:r>
            <a:rPr kumimoji="1" lang="ja-JP" altLang="en-US" sz="1100"/>
            <a:t>は、ベース管の</a:t>
          </a:r>
          <a:r>
            <a:rPr kumimoji="1" lang="en-US" altLang="ja-JP" sz="1100"/>
            <a:t>EP-IP</a:t>
          </a:r>
          <a:r>
            <a:rPr kumimoji="1" lang="ja-JP" altLang="en-US" sz="1100"/>
            <a:t>曲線のグリッド電圧とすると作成が容易</a:t>
          </a:r>
          <a:endParaRPr kumimoji="1" lang="en-US" altLang="ja-JP" sz="1100"/>
        </a:p>
        <a:p>
          <a:pPr algn="l"/>
          <a:r>
            <a:rPr kumimoji="1" lang="ja-JP" altLang="en-US" sz="1100"/>
            <a:t>－この例では、</a:t>
          </a:r>
          <a:r>
            <a:rPr kumimoji="1" lang="en-US" altLang="ja-JP" sz="1100"/>
            <a:t>0V</a:t>
          </a:r>
          <a:r>
            <a:rPr kumimoji="1" lang="ja-JP" altLang="en-US" sz="1100"/>
            <a:t>、－</a:t>
          </a:r>
          <a:r>
            <a:rPr kumimoji="1" lang="en-US" altLang="ja-JP" sz="1100"/>
            <a:t>1V</a:t>
          </a:r>
          <a:r>
            <a:rPr kumimoji="1" lang="ja-JP" altLang="en-US" sz="1100"/>
            <a:t>、－</a:t>
          </a:r>
          <a:r>
            <a:rPr kumimoji="1" lang="en-US" altLang="ja-JP" sz="1100"/>
            <a:t>2V</a:t>
          </a:r>
          <a:r>
            <a:rPr kumimoji="1" lang="ja-JP" altLang="en-US" sz="1100"/>
            <a:t>、－</a:t>
          </a:r>
          <a:r>
            <a:rPr kumimoji="1" lang="en-US" altLang="ja-JP" sz="1100"/>
            <a:t>3V</a:t>
          </a:r>
          <a:r>
            <a:rPr kumimoji="1" lang="ja-JP" altLang="en-US" sz="1100"/>
            <a:t>、、、、－</a:t>
          </a:r>
          <a:r>
            <a:rPr kumimoji="1" lang="en-US" altLang="ja-JP" sz="1100"/>
            <a:t>8V</a:t>
          </a:r>
        </a:p>
        <a:p>
          <a:pPr algn="l"/>
          <a:r>
            <a:rPr kumimoji="1" lang="ja-JP" altLang="en-US" sz="1100"/>
            <a:t>－</a:t>
          </a:r>
          <a:r>
            <a:rPr kumimoji="1" lang="en-US" altLang="ja-JP" sz="1100"/>
            <a:t>Ep</a:t>
          </a:r>
          <a:r>
            <a:rPr kumimoji="1" lang="ja-JP" altLang="en-US" sz="1100"/>
            <a:t>は、自動計算されるので、グラフから</a:t>
          </a:r>
          <a:r>
            <a:rPr kumimoji="1" lang="en-US" altLang="ja-JP" sz="1100"/>
            <a:t>Ep</a:t>
          </a:r>
          <a:r>
            <a:rPr kumimoji="1" lang="ja-JP" altLang="en-US" sz="1100"/>
            <a:t>に対応する</a:t>
          </a:r>
          <a:r>
            <a:rPr kumimoji="1" lang="en-US" altLang="ja-JP" sz="1100"/>
            <a:t>Ip</a:t>
          </a:r>
          <a:r>
            <a:rPr kumimoji="1" lang="ja-JP" altLang="en-US" sz="1100"/>
            <a:t>の値をカット＆トライで決定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70"/>
  <sheetViews>
    <sheetView tabSelected="1" zoomScaleNormal="100" workbookViewId="0">
      <pane xSplit="11" topLeftCell="L1" activePane="topRight" state="frozen"/>
      <selection pane="topRight" activeCell="I6" sqref="I6"/>
    </sheetView>
  </sheetViews>
  <sheetFormatPr defaultRowHeight="13.5"/>
  <cols>
    <col min="1" max="1" width="1.75" customWidth="1"/>
    <col min="7" max="15" width="7.75" customWidth="1"/>
    <col min="16" max="16" width="1.75" customWidth="1"/>
    <col min="17" max="17" width="7.75" style="10" customWidth="1"/>
    <col min="18" max="20" width="7.75" customWidth="1"/>
    <col min="21" max="21" width="3" customWidth="1"/>
    <col min="22" max="25" width="7.75" customWidth="1"/>
  </cols>
  <sheetData>
    <row r="2" spans="2:25" ht="15.75" customHeight="1">
      <c r="B2" s="16" t="str">
        <f>CONCATENATE(B6,"　P-G帰還プレート特性図の作成")</f>
        <v>C3e　P-G帰還プレート特性図の作成</v>
      </c>
      <c r="C2" s="16"/>
      <c r="D2" s="16"/>
      <c r="E2" s="16"/>
      <c r="F2" s="16"/>
      <c r="G2" s="16"/>
      <c r="H2" s="16"/>
      <c r="I2" s="14" t="s">
        <v>9</v>
      </c>
      <c r="J2" s="13"/>
      <c r="K2" s="13"/>
    </row>
    <row r="3" spans="2:25" ht="15.75" customHeight="1">
      <c r="B3" s="16"/>
      <c r="C3" s="16"/>
      <c r="D3" s="16"/>
      <c r="E3" s="16"/>
      <c r="F3" s="16"/>
      <c r="G3" s="16"/>
      <c r="H3" s="16"/>
      <c r="I3" s="14" t="s">
        <v>10</v>
      </c>
      <c r="J3" s="13"/>
      <c r="K3" s="13"/>
    </row>
    <row r="4" spans="2:25" ht="15.75" customHeight="1">
      <c r="B4" s="12"/>
      <c r="C4" s="12"/>
      <c r="D4" s="12"/>
      <c r="E4" s="12"/>
      <c r="F4" s="12"/>
      <c r="G4" s="12"/>
      <c r="H4" s="12"/>
      <c r="I4" s="11"/>
      <c r="J4" s="11"/>
      <c r="K4" s="11"/>
    </row>
    <row r="5" spans="2:25" ht="15.75" customHeight="1">
      <c r="B5" s="6" t="s">
        <v>6</v>
      </c>
      <c r="C5" s="6" t="s">
        <v>2</v>
      </c>
      <c r="D5" s="6" t="s">
        <v>7</v>
      </c>
      <c r="E5" s="6" t="s">
        <v>0</v>
      </c>
      <c r="F5" s="6" t="s">
        <v>1</v>
      </c>
      <c r="G5" s="6" t="s">
        <v>3</v>
      </c>
    </row>
    <row r="6" spans="2:25" ht="15.75" customHeight="1">
      <c r="B6" s="17" t="s">
        <v>8</v>
      </c>
      <c r="C6" s="18">
        <v>200</v>
      </c>
      <c r="D6" s="19">
        <v>4</v>
      </c>
      <c r="E6" s="20">
        <v>1000</v>
      </c>
      <c r="F6" s="20">
        <v>150</v>
      </c>
      <c r="G6" s="21">
        <f>F6/(E6+F6)</f>
        <v>0.13043478260869565</v>
      </c>
    </row>
    <row r="7" spans="2:25">
      <c r="L7" t="str">
        <f>CONCATENATE("Ein=",L9,"VのEp-Ip曲線データ")</f>
        <v>Ein=-8VのEp-Ip曲線データ</v>
      </c>
      <c r="O7" s="10"/>
      <c r="Q7" t="str">
        <f>CONCATENATE("Ein=",Q9,"VのEp-Ip曲線データ")</f>
        <v>Ein=-32VのEp-Ip曲線データ</v>
      </c>
      <c r="V7" t="s">
        <v>5</v>
      </c>
    </row>
    <row r="8" spans="2:25">
      <c r="L8" s="6" t="s">
        <v>11</v>
      </c>
      <c r="M8" s="6" t="s">
        <v>12</v>
      </c>
      <c r="N8" s="6" t="s">
        <v>13</v>
      </c>
      <c r="O8" s="6" t="s">
        <v>14</v>
      </c>
      <c r="Q8" s="6" t="s">
        <v>11</v>
      </c>
      <c r="R8" s="6" t="s">
        <v>12</v>
      </c>
      <c r="S8" s="6" t="s">
        <v>13</v>
      </c>
      <c r="T8" s="6" t="s">
        <v>14</v>
      </c>
      <c r="V8" s="6" t="s">
        <v>11</v>
      </c>
      <c r="W8" s="6" t="s">
        <v>12</v>
      </c>
      <c r="X8" s="6" t="s">
        <v>13</v>
      </c>
      <c r="Y8" s="6" t="s">
        <v>14</v>
      </c>
    </row>
    <row r="9" spans="2:25">
      <c r="L9" s="3">
        <v>-8</v>
      </c>
      <c r="M9" s="4">
        <v>0</v>
      </c>
      <c r="N9" s="1">
        <f t="shared" ref="N9:N18" si="0">IF((M9/$G$6-(1/$G$6-1)*L9)&gt;0,M9/$G$6-(1/$G$6-1)*L9,)</f>
        <v>53.333333333333336</v>
      </c>
      <c r="O9" s="15">
        <v>23.7</v>
      </c>
      <c r="Q9" s="3">
        <v>-32</v>
      </c>
      <c r="R9" s="8">
        <f>M9</f>
        <v>0</v>
      </c>
      <c r="S9" s="1">
        <f t="shared" ref="S9:S18" si="1">IF((R9/$G$6-(1/$G$6-1)*Q9)&gt;0,R9/$G$6-(1/$G$6-1)*Q9,)</f>
        <v>213.33333333333334</v>
      </c>
      <c r="T9" s="15">
        <v>27</v>
      </c>
      <c r="V9" s="3">
        <v>-56</v>
      </c>
      <c r="W9" s="8">
        <f>M9</f>
        <v>0</v>
      </c>
      <c r="X9" s="1">
        <f t="shared" ref="X9:X18" si="2">IF((W9/$G$6-(1/$G$6-1)*V9)&gt;0,W9/$G$6-(1/$G$6-1)*V9,)</f>
        <v>373.33333333333337</v>
      </c>
      <c r="Y9" s="15">
        <v>27.5</v>
      </c>
    </row>
    <row r="10" spans="2:25">
      <c r="L10" s="3">
        <f>L9</f>
        <v>-8</v>
      </c>
      <c r="M10" s="4">
        <v>-1</v>
      </c>
      <c r="N10" s="1">
        <f t="shared" si="0"/>
        <v>45.666666666666671</v>
      </c>
      <c r="O10" s="15">
        <v>19.2</v>
      </c>
      <c r="Q10" s="3">
        <f>Q9</f>
        <v>-32</v>
      </c>
      <c r="R10" s="8">
        <f t="shared" ref="R10:R18" si="3">M10</f>
        <v>-1</v>
      </c>
      <c r="S10" s="1">
        <f t="shared" si="1"/>
        <v>205.66666666666669</v>
      </c>
      <c r="T10" s="15">
        <v>22.2</v>
      </c>
      <c r="V10" s="3">
        <f t="shared" ref="V10:V18" si="4">V9</f>
        <v>-56</v>
      </c>
      <c r="W10" s="8">
        <f t="shared" ref="W10:W18" si="5">M10</f>
        <v>-1</v>
      </c>
      <c r="X10" s="1">
        <f t="shared" si="2"/>
        <v>365.66666666666669</v>
      </c>
      <c r="Y10" s="15">
        <v>22.7</v>
      </c>
    </row>
    <row r="11" spans="2:25">
      <c r="L11" s="3">
        <f t="shared" ref="L11:L18" si="6">L10</f>
        <v>-8</v>
      </c>
      <c r="M11" s="4">
        <v>-2</v>
      </c>
      <c r="N11" s="1">
        <f t="shared" si="0"/>
        <v>38</v>
      </c>
      <c r="O11" s="15">
        <v>14.6</v>
      </c>
      <c r="Q11" s="3">
        <f t="shared" ref="Q11:Q18" si="7">Q10</f>
        <v>-32</v>
      </c>
      <c r="R11" s="8">
        <f t="shared" si="3"/>
        <v>-2</v>
      </c>
      <c r="S11" s="1">
        <f t="shared" si="1"/>
        <v>198</v>
      </c>
      <c r="T11" s="15">
        <v>17.3</v>
      </c>
      <c r="V11" s="3">
        <f t="shared" si="4"/>
        <v>-56</v>
      </c>
      <c r="W11" s="8">
        <f t="shared" si="5"/>
        <v>-2</v>
      </c>
      <c r="X11" s="1">
        <f t="shared" si="2"/>
        <v>358.00000000000006</v>
      </c>
      <c r="Y11" s="15">
        <v>17.600000000000001</v>
      </c>
    </row>
    <row r="12" spans="2:25">
      <c r="L12" s="3">
        <f t="shared" si="6"/>
        <v>-8</v>
      </c>
      <c r="M12" s="4">
        <v>-3</v>
      </c>
      <c r="N12" s="1">
        <f t="shared" si="0"/>
        <v>30.333333333333336</v>
      </c>
      <c r="O12" s="15">
        <v>10.8</v>
      </c>
      <c r="Q12" s="3">
        <f t="shared" si="7"/>
        <v>-32</v>
      </c>
      <c r="R12" s="8">
        <f t="shared" si="3"/>
        <v>-3</v>
      </c>
      <c r="S12" s="1">
        <f t="shared" si="1"/>
        <v>190.33333333333334</v>
      </c>
      <c r="T12" s="15">
        <v>13.3</v>
      </c>
      <c r="V12" s="3">
        <f t="shared" si="4"/>
        <v>-56</v>
      </c>
      <c r="W12" s="8">
        <f t="shared" si="5"/>
        <v>-3</v>
      </c>
      <c r="X12" s="1">
        <f t="shared" si="2"/>
        <v>350.33333333333337</v>
      </c>
      <c r="Y12" s="15">
        <v>13.7</v>
      </c>
    </row>
    <row r="13" spans="2:25">
      <c r="L13" s="3">
        <f t="shared" si="6"/>
        <v>-8</v>
      </c>
      <c r="M13" s="4">
        <v>-4</v>
      </c>
      <c r="N13" s="1">
        <f t="shared" si="0"/>
        <v>22.666666666666668</v>
      </c>
      <c r="O13" s="15">
        <v>7.9</v>
      </c>
      <c r="Q13" s="3">
        <f t="shared" si="7"/>
        <v>-32</v>
      </c>
      <c r="R13" s="8">
        <f t="shared" si="3"/>
        <v>-4</v>
      </c>
      <c r="S13" s="1">
        <f t="shared" si="1"/>
        <v>182.66666666666669</v>
      </c>
      <c r="T13" s="15">
        <v>10.1</v>
      </c>
      <c r="V13" s="3">
        <f t="shared" si="4"/>
        <v>-56</v>
      </c>
      <c r="W13" s="8">
        <f t="shared" si="5"/>
        <v>-4</v>
      </c>
      <c r="X13" s="1">
        <f t="shared" si="2"/>
        <v>342.66666666666669</v>
      </c>
      <c r="Y13" s="15">
        <v>10.4</v>
      </c>
    </row>
    <row r="14" spans="2:25">
      <c r="L14" s="3">
        <f t="shared" si="6"/>
        <v>-8</v>
      </c>
      <c r="M14" s="4">
        <v>-5</v>
      </c>
      <c r="N14" s="1">
        <f t="shared" si="0"/>
        <v>15</v>
      </c>
      <c r="O14" s="15">
        <v>4.9000000000000004</v>
      </c>
      <c r="Q14" s="3">
        <f t="shared" si="7"/>
        <v>-32</v>
      </c>
      <c r="R14" s="8">
        <f t="shared" si="3"/>
        <v>-5</v>
      </c>
      <c r="S14" s="1">
        <f t="shared" si="1"/>
        <v>175</v>
      </c>
      <c r="T14" s="15">
        <v>7.4</v>
      </c>
      <c r="V14" s="3">
        <f t="shared" si="4"/>
        <v>-56</v>
      </c>
      <c r="W14" s="8">
        <f t="shared" si="5"/>
        <v>-5</v>
      </c>
      <c r="X14" s="1">
        <f t="shared" si="2"/>
        <v>335.00000000000006</v>
      </c>
      <c r="Y14" s="15">
        <v>7.6</v>
      </c>
    </row>
    <row r="15" spans="2:25">
      <c r="L15" s="3">
        <f t="shared" si="6"/>
        <v>-8</v>
      </c>
      <c r="M15" s="4">
        <v>-6</v>
      </c>
      <c r="N15" s="1">
        <f t="shared" si="0"/>
        <v>7.3333333333333357</v>
      </c>
      <c r="O15" s="15">
        <v>3.1</v>
      </c>
      <c r="Q15" s="3">
        <f t="shared" si="7"/>
        <v>-32</v>
      </c>
      <c r="R15" s="8">
        <f t="shared" si="3"/>
        <v>-6</v>
      </c>
      <c r="S15" s="1">
        <f t="shared" si="1"/>
        <v>167.33333333333334</v>
      </c>
      <c r="T15" s="15">
        <v>4.5999999999999996</v>
      </c>
      <c r="V15" s="3">
        <f t="shared" si="4"/>
        <v>-56</v>
      </c>
      <c r="W15" s="8">
        <f t="shared" si="5"/>
        <v>-6</v>
      </c>
      <c r="X15" s="1">
        <f t="shared" si="2"/>
        <v>327.33333333333337</v>
      </c>
      <c r="Y15" s="15">
        <v>4.95</v>
      </c>
    </row>
    <row r="16" spans="2:25">
      <c r="L16" s="3">
        <f t="shared" si="6"/>
        <v>-8</v>
      </c>
      <c r="M16" s="4">
        <v>-7</v>
      </c>
      <c r="N16" s="1">
        <f t="shared" si="0"/>
        <v>0</v>
      </c>
      <c r="O16" s="15"/>
      <c r="Q16" s="3">
        <f t="shared" si="7"/>
        <v>-32</v>
      </c>
      <c r="R16" s="8">
        <f t="shared" si="3"/>
        <v>-7</v>
      </c>
      <c r="S16" s="1">
        <f t="shared" si="1"/>
        <v>159.66666666666669</v>
      </c>
      <c r="T16" s="15">
        <v>2.5499999999999998</v>
      </c>
      <c r="V16" s="3">
        <f t="shared" si="4"/>
        <v>-56</v>
      </c>
      <c r="W16" s="8">
        <f t="shared" si="5"/>
        <v>-7</v>
      </c>
      <c r="X16" s="1">
        <f t="shared" si="2"/>
        <v>319.66666666666669</v>
      </c>
      <c r="Y16" s="15">
        <v>3</v>
      </c>
    </row>
    <row r="17" spans="12:25">
      <c r="L17" s="3">
        <f t="shared" si="6"/>
        <v>-8</v>
      </c>
      <c r="M17" s="4">
        <v>-8</v>
      </c>
      <c r="N17" s="1">
        <f t="shared" si="0"/>
        <v>0</v>
      </c>
      <c r="O17" s="15"/>
      <c r="Q17" s="3">
        <f t="shared" si="7"/>
        <v>-32</v>
      </c>
      <c r="R17" s="8">
        <f t="shared" si="3"/>
        <v>-8</v>
      </c>
      <c r="S17" s="1">
        <f t="shared" si="1"/>
        <v>152</v>
      </c>
      <c r="T17" s="15">
        <v>1.3</v>
      </c>
      <c r="V17" s="3">
        <f t="shared" si="4"/>
        <v>-56</v>
      </c>
      <c r="W17" s="8">
        <f t="shared" si="5"/>
        <v>-8</v>
      </c>
      <c r="X17" s="1">
        <f t="shared" si="2"/>
        <v>312.00000000000006</v>
      </c>
      <c r="Y17" s="15">
        <v>1.3</v>
      </c>
    </row>
    <row r="18" spans="12:25">
      <c r="L18" s="3">
        <f t="shared" si="6"/>
        <v>-8</v>
      </c>
      <c r="M18" s="4"/>
      <c r="N18" s="1">
        <f t="shared" si="0"/>
        <v>53.333333333333336</v>
      </c>
      <c r="O18" s="15"/>
      <c r="Q18" s="3">
        <f t="shared" si="7"/>
        <v>-32</v>
      </c>
      <c r="R18" s="8">
        <f t="shared" si="3"/>
        <v>0</v>
      </c>
      <c r="S18" s="1">
        <f t="shared" si="1"/>
        <v>213.33333333333334</v>
      </c>
      <c r="T18" s="15"/>
      <c r="V18" s="3">
        <f t="shared" si="4"/>
        <v>-56</v>
      </c>
      <c r="W18" s="8">
        <f t="shared" si="5"/>
        <v>0</v>
      </c>
      <c r="X18" s="1">
        <f t="shared" si="2"/>
        <v>373.33333333333337</v>
      </c>
      <c r="Y18" s="15"/>
    </row>
    <row r="19" spans="12:25">
      <c r="L19" t="str">
        <f>CONCATENATE("Ein=",L21,"VのEp-Ip曲線データ")</f>
        <v>Ein=-16VのEp-Ip曲線データ</v>
      </c>
      <c r="M19" s="11"/>
      <c r="Q19" t="str">
        <f>CONCATENATE("Ein=",Q21,"VのEp-Ip曲線データ")</f>
        <v>Ein=-40VのEp-Ip曲線データ</v>
      </c>
      <c r="V19" t="str">
        <f>CONCATENATE("Ein=",V21,"VのEp-Ip曲線データ")</f>
        <v>Ein=-64VのEp-Ip曲線データ</v>
      </c>
    </row>
    <row r="20" spans="12:25">
      <c r="L20" s="6" t="s">
        <v>11</v>
      </c>
      <c r="M20" s="6" t="s">
        <v>12</v>
      </c>
      <c r="N20" s="6" t="s">
        <v>13</v>
      </c>
      <c r="O20" s="6" t="s">
        <v>14</v>
      </c>
      <c r="Q20" s="6" t="s">
        <v>11</v>
      </c>
      <c r="R20" s="6" t="s">
        <v>12</v>
      </c>
      <c r="S20" s="6" t="s">
        <v>13</v>
      </c>
      <c r="T20" s="6" t="s">
        <v>14</v>
      </c>
      <c r="V20" s="6" t="s">
        <v>11</v>
      </c>
      <c r="W20" s="6" t="s">
        <v>12</v>
      </c>
      <c r="X20" s="6" t="s">
        <v>13</v>
      </c>
      <c r="Y20" s="6" t="s">
        <v>14</v>
      </c>
    </row>
    <row r="21" spans="12:25">
      <c r="L21" s="3">
        <v>-16</v>
      </c>
      <c r="M21" s="8">
        <f t="shared" ref="M21:M30" si="8">M9</f>
        <v>0</v>
      </c>
      <c r="N21" s="1">
        <f t="shared" ref="N21:N30" si="9">IF((M21/$G$6-(1/$G$6-1)*L21)&gt;0,M21/$G$6-(1/$G$6-1)*L21,)</f>
        <v>106.66666666666667</v>
      </c>
      <c r="O21" s="15">
        <v>26.2</v>
      </c>
      <c r="Q21" s="3">
        <v>-40</v>
      </c>
      <c r="R21" s="8">
        <f>M9</f>
        <v>0</v>
      </c>
      <c r="S21" s="1">
        <f t="shared" ref="S21:S30" si="10">IF((R21/$G$6-(1/$G$6-1)*Q21)&gt;0,R21/$G$6-(1/$G$6-1)*Q21,)</f>
        <v>266.66666666666669</v>
      </c>
      <c r="T21" s="15">
        <v>27.1</v>
      </c>
      <c r="V21" s="3">
        <v>-64</v>
      </c>
      <c r="W21" s="8">
        <f>M9</f>
        <v>0</v>
      </c>
      <c r="X21" s="1">
        <f t="shared" ref="X21:X30" si="11">IF((W21/$G$6-(1/$G$6-1)*V21)&gt;0,W21/$G$6-(1/$G$6-1)*V21,)</f>
        <v>426.66666666666669</v>
      </c>
      <c r="Y21" s="15">
        <v>27.5</v>
      </c>
    </row>
    <row r="22" spans="12:25">
      <c r="L22" s="3">
        <f>L21</f>
        <v>-16</v>
      </c>
      <c r="M22" s="8">
        <f t="shared" si="8"/>
        <v>-1</v>
      </c>
      <c r="N22" s="1">
        <f t="shared" si="9"/>
        <v>99</v>
      </c>
      <c r="O22" s="15">
        <v>21.4</v>
      </c>
      <c r="Q22" s="3">
        <f>Q21</f>
        <v>-40</v>
      </c>
      <c r="R22" s="8">
        <f t="shared" ref="R22:R30" si="12">M10</f>
        <v>-1</v>
      </c>
      <c r="S22" s="1">
        <f t="shared" si="10"/>
        <v>259</v>
      </c>
      <c r="T22" s="15">
        <v>22.4</v>
      </c>
      <c r="V22" s="3">
        <f t="shared" ref="V22:V30" si="13">V21</f>
        <v>-64</v>
      </c>
      <c r="W22" s="8">
        <f t="shared" ref="W22:W30" si="14">M10</f>
        <v>-1</v>
      </c>
      <c r="X22" s="1">
        <f t="shared" si="11"/>
        <v>419</v>
      </c>
      <c r="Y22" s="15">
        <v>22.7</v>
      </c>
    </row>
    <row r="23" spans="12:25">
      <c r="L23" s="3">
        <f t="shared" ref="L23:L30" si="15">L22</f>
        <v>-16</v>
      </c>
      <c r="M23" s="8">
        <f t="shared" si="8"/>
        <v>-2</v>
      </c>
      <c r="N23" s="1">
        <f t="shared" si="9"/>
        <v>91.333333333333343</v>
      </c>
      <c r="O23" s="15">
        <v>16.8</v>
      </c>
      <c r="Q23" s="3">
        <f t="shared" ref="Q23:Q30" si="16">Q22</f>
        <v>-40</v>
      </c>
      <c r="R23" s="8">
        <f t="shared" si="12"/>
        <v>-2</v>
      </c>
      <c r="S23" s="1">
        <f t="shared" si="10"/>
        <v>251.33333333333334</v>
      </c>
      <c r="T23" s="15">
        <v>17.399999999999999</v>
      </c>
      <c r="V23" s="3">
        <f t="shared" si="13"/>
        <v>-64</v>
      </c>
      <c r="W23" s="8">
        <f t="shared" si="14"/>
        <v>-2</v>
      </c>
      <c r="X23" s="1">
        <f t="shared" si="11"/>
        <v>411.33333333333337</v>
      </c>
      <c r="Y23" s="15">
        <v>17.600000000000001</v>
      </c>
    </row>
    <row r="24" spans="12:25">
      <c r="L24" s="3">
        <f t="shared" si="15"/>
        <v>-16</v>
      </c>
      <c r="M24" s="8">
        <f t="shared" si="8"/>
        <v>-3</v>
      </c>
      <c r="N24" s="1">
        <f t="shared" si="9"/>
        <v>83.666666666666671</v>
      </c>
      <c r="O24" s="15">
        <v>13</v>
      </c>
      <c r="Q24" s="3">
        <f t="shared" si="16"/>
        <v>-40</v>
      </c>
      <c r="R24" s="8">
        <f t="shared" si="12"/>
        <v>-3</v>
      </c>
      <c r="S24" s="1">
        <f t="shared" si="10"/>
        <v>243.66666666666669</v>
      </c>
      <c r="T24" s="15">
        <v>13.4</v>
      </c>
      <c r="V24" s="3">
        <f t="shared" si="13"/>
        <v>-64</v>
      </c>
      <c r="W24" s="8">
        <f t="shared" si="14"/>
        <v>-3</v>
      </c>
      <c r="X24" s="1">
        <f t="shared" si="11"/>
        <v>403.66666666666669</v>
      </c>
      <c r="Y24" s="15">
        <v>13.7</v>
      </c>
    </row>
    <row r="25" spans="12:25">
      <c r="L25" s="3">
        <f t="shared" si="15"/>
        <v>-16</v>
      </c>
      <c r="M25" s="8">
        <f t="shared" si="8"/>
        <v>-4</v>
      </c>
      <c r="N25" s="1">
        <f t="shared" si="9"/>
        <v>76</v>
      </c>
      <c r="O25" s="15">
        <v>9.8000000000000007</v>
      </c>
      <c r="Q25" s="3">
        <f t="shared" si="16"/>
        <v>-40</v>
      </c>
      <c r="R25" s="8">
        <f t="shared" si="12"/>
        <v>-4</v>
      </c>
      <c r="S25" s="1">
        <f t="shared" si="10"/>
        <v>236.00000000000003</v>
      </c>
      <c r="T25" s="15">
        <v>10.199999999999999</v>
      </c>
      <c r="V25" s="3">
        <f t="shared" si="13"/>
        <v>-64</v>
      </c>
      <c r="W25" s="8">
        <f t="shared" si="14"/>
        <v>-4</v>
      </c>
      <c r="X25" s="1">
        <f t="shared" si="11"/>
        <v>396</v>
      </c>
      <c r="Y25" s="15">
        <v>10.5</v>
      </c>
    </row>
    <row r="26" spans="12:25">
      <c r="L26" s="3">
        <f t="shared" si="15"/>
        <v>-16</v>
      </c>
      <c r="M26" s="8">
        <f t="shared" si="8"/>
        <v>-5</v>
      </c>
      <c r="N26" s="1">
        <f t="shared" si="9"/>
        <v>68.333333333333343</v>
      </c>
      <c r="O26" s="15">
        <v>6.6</v>
      </c>
      <c r="Q26" s="3">
        <f t="shared" si="16"/>
        <v>-40</v>
      </c>
      <c r="R26" s="8">
        <f t="shared" si="12"/>
        <v>-5</v>
      </c>
      <c r="S26" s="1">
        <f t="shared" si="10"/>
        <v>228.33333333333334</v>
      </c>
      <c r="T26" s="15">
        <v>7.4</v>
      </c>
      <c r="V26" s="3">
        <f t="shared" si="13"/>
        <v>-64</v>
      </c>
      <c r="W26" s="8">
        <f t="shared" si="14"/>
        <v>-5</v>
      </c>
      <c r="X26" s="1">
        <f t="shared" si="11"/>
        <v>388.33333333333337</v>
      </c>
      <c r="Y26" s="15">
        <v>7.65</v>
      </c>
    </row>
    <row r="27" spans="12:25">
      <c r="L27" s="3">
        <f t="shared" si="15"/>
        <v>-16</v>
      </c>
      <c r="M27" s="8">
        <f t="shared" si="8"/>
        <v>-6</v>
      </c>
      <c r="N27" s="1">
        <f t="shared" si="9"/>
        <v>60.666666666666671</v>
      </c>
      <c r="O27" s="15">
        <v>4.3</v>
      </c>
      <c r="Q27" s="3">
        <f t="shared" si="16"/>
        <v>-40</v>
      </c>
      <c r="R27" s="8">
        <f t="shared" si="12"/>
        <v>-6</v>
      </c>
      <c r="S27" s="1">
        <f t="shared" si="10"/>
        <v>220.66666666666669</v>
      </c>
      <c r="T27" s="15">
        <v>4.7</v>
      </c>
      <c r="V27" s="3">
        <f t="shared" si="13"/>
        <v>-64</v>
      </c>
      <c r="W27" s="8">
        <f t="shared" si="14"/>
        <v>-6</v>
      </c>
      <c r="X27" s="1">
        <f t="shared" si="11"/>
        <v>380.66666666666669</v>
      </c>
      <c r="Y27" s="15">
        <v>5</v>
      </c>
    </row>
    <row r="28" spans="12:25">
      <c r="L28" s="3">
        <f t="shared" si="15"/>
        <v>-16</v>
      </c>
      <c r="M28" s="8">
        <f t="shared" si="8"/>
        <v>-7</v>
      </c>
      <c r="N28" s="1">
        <f t="shared" si="9"/>
        <v>53</v>
      </c>
      <c r="O28" s="15">
        <v>2.4</v>
      </c>
      <c r="Q28" s="3">
        <f t="shared" si="16"/>
        <v>-40</v>
      </c>
      <c r="R28" s="8">
        <f t="shared" si="12"/>
        <v>-7</v>
      </c>
      <c r="S28" s="1">
        <f t="shared" si="10"/>
        <v>213</v>
      </c>
      <c r="T28" s="15">
        <v>2.7</v>
      </c>
      <c r="V28" s="3">
        <f t="shared" si="13"/>
        <v>-64</v>
      </c>
      <c r="W28" s="8">
        <f t="shared" si="14"/>
        <v>-7</v>
      </c>
      <c r="X28" s="1">
        <f t="shared" si="11"/>
        <v>373</v>
      </c>
      <c r="Y28" s="15">
        <v>3</v>
      </c>
    </row>
    <row r="29" spans="12:25">
      <c r="L29" s="3">
        <f t="shared" si="15"/>
        <v>-16</v>
      </c>
      <c r="M29" s="8">
        <f t="shared" si="8"/>
        <v>-8</v>
      </c>
      <c r="N29" s="1">
        <f t="shared" si="9"/>
        <v>45.333333333333336</v>
      </c>
      <c r="O29" s="15">
        <v>1.3</v>
      </c>
      <c r="Q29" s="3">
        <f t="shared" si="16"/>
        <v>-40</v>
      </c>
      <c r="R29" s="8">
        <f t="shared" si="12"/>
        <v>-8</v>
      </c>
      <c r="S29" s="1">
        <f t="shared" si="10"/>
        <v>205.33333333333334</v>
      </c>
      <c r="T29" s="15">
        <v>1.3</v>
      </c>
      <c r="V29" s="3">
        <f t="shared" si="13"/>
        <v>-64</v>
      </c>
      <c r="W29" s="8">
        <f t="shared" si="14"/>
        <v>-8</v>
      </c>
      <c r="X29" s="1">
        <f t="shared" si="11"/>
        <v>365.33333333333337</v>
      </c>
      <c r="Y29" s="15">
        <v>1.3</v>
      </c>
    </row>
    <row r="30" spans="12:25">
      <c r="L30" s="3">
        <f t="shared" si="15"/>
        <v>-16</v>
      </c>
      <c r="M30" s="8">
        <f t="shared" si="8"/>
        <v>0</v>
      </c>
      <c r="N30" s="1">
        <f t="shared" si="9"/>
        <v>106.66666666666667</v>
      </c>
      <c r="O30" s="15"/>
      <c r="Q30" s="3">
        <f t="shared" si="16"/>
        <v>-40</v>
      </c>
      <c r="R30" s="8">
        <f t="shared" si="12"/>
        <v>0</v>
      </c>
      <c r="S30" s="1">
        <f t="shared" si="10"/>
        <v>266.66666666666669</v>
      </c>
      <c r="T30" s="15"/>
      <c r="V30" s="3">
        <f t="shared" si="13"/>
        <v>-64</v>
      </c>
      <c r="W30" s="8">
        <f t="shared" si="14"/>
        <v>0</v>
      </c>
      <c r="X30" s="1">
        <f t="shared" si="11"/>
        <v>426.66666666666669</v>
      </c>
      <c r="Y30" s="15"/>
    </row>
    <row r="31" spans="12:25">
      <c r="L31" t="str">
        <f>CONCATENATE("Ein=",L33,"VのEp-Ip曲線データ")</f>
        <v>Ein=-24VのEp-Ip曲線データ</v>
      </c>
      <c r="Q31" t="str">
        <f>CONCATENATE("Ein=",Q33,"VのEp-Ip曲線データ")</f>
        <v>Ein=-48VのEp-Ip曲線データ</v>
      </c>
    </row>
    <row r="32" spans="12:25">
      <c r="L32" s="6" t="s">
        <v>11</v>
      </c>
      <c r="M32" s="6" t="s">
        <v>12</v>
      </c>
      <c r="N32" s="6" t="s">
        <v>13</v>
      </c>
      <c r="O32" s="6" t="s">
        <v>14</v>
      </c>
      <c r="Q32" s="6" t="s">
        <v>11</v>
      </c>
      <c r="R32" s="6" t="s">
        <v>12</v>
      </c>
      <c r="S32" s="6" t="s">
        <v>13</v>
      </c>
      <c r="T32" s="6" t="s">
        <v>14</v>
      </c>
    </row>
    <row r="33" spans="12:20">
      <c r="L33" s="3">
        <v>-24</v>
      </c>
      <c r="M33" s="8">
        <f>M9</f>
        <v>0</v>
      </c>
      <c r="N33" s="1">
        <f t="shared" ref="N33:N42" si="17">IF((M33/$G$6-(1/$G$6-1)*L33)&gt;0,M33/$G$6-(1/$G$6-1)*L33,)</f>
        <v>160</v>
      </c>
      <c r="O33" s="15">
        <v>26.7</v>
      </c>
      <c r="Q33" s="3">
        <v>-48</v>
      </c>
      <c r="R33" s="8">
        <f>M9</f>
        <v>0</v>
      </c>
      <c r="S33" s="1">
        <f t="shared" ref="S33:S42" si="18">IF((R33/$G$6-(1/$G$6-1)*Q33)&gt;0,R33/$G$6-(1/$G$6-1)*Q33,)</f>
        <v>320</v>
      </c>
      <c r="T33" s="15">
        <v>27.3</v>
      </c>
    </row>
    <row r="34" spans="12:20">
      <c r="L34" s="3">
        <f>L33</f>
        <v>-24</v>
      </c>
      <c r="M34" s="8">
        <f t="shared" ref="M34:M42" si="19">M10</f>
        <v>-1</v>
      </c>
      <c r="N34" s="1">
        <f t="shared" si="17"/>
        <v>152.33333333333334</v>
      </c>
      <c r="O34" s="15">
        <v>21.95</v>
      </c>
      <c r="Q34" s="3">
        <f>Q33</f>
        <v>-48</v>
      </c>
      <c r="R34" s="8">
        <f t="shared" ref="R34:R42" si="20">M10</f>
        <v>-1</v>
      </c>
      <c r="S34" s="1">
        <f t="shared" si="18"/>
        <v>312.33333333333331</v>
      </c>
      <c r="T34" s="15">
        <v>22.5</v>
      </c>
    </row>
    <row r="35" spans="12:20">
      <c r="L35" s="3">
        <f t="shared" ref="L35:L42" si="21">L34</f>
        <v>-24</v>
      </c>
      <c r="M35" s="8">
        <f t="shared" si="19"/>
        <v>-2</v>
      </c>
      <c r="N35" s="1">
        <f t="shared" si="17"/>
        <v>144.66666666666666</v>
      </c>
      <c r="O35" s="15">
        <v>17.2</v>
      </c>
      <c r="Q35" s="3">
        <f t="shared" ref="Q35:Q42" si="22">Q34</f>
        <v>-48</v>
      </c>
      <c r="R35" s="8">
        <f t="shared" si="20"/>
        <v>-2</v>
      </c>
      <c r="S35" s="1">
        <f t="shared" si="18"/>
        <v>304.66666666666669</v>
      </c>
      <c r="T35" s="15">
        <v>17.399999999999999</v>
      </c>
    </row>
    <row r="36" spans="12:20">
      <c r="L36" s="3">
        <f t="shared" si="21"/>
        <v>-24</v>
      </c>
      <c r="M36" s="8">
        <f t="shared" si="19"/>
        <v>-3</v>
      </c>
      <c r="N36" s="1">
        <f t="shared" si="17"/>
        <v>137</v>
      </c>
      <c r="O36" s="15">
        <v>13.2</v>
      </c>
      <c r="Q36" s="3">
        <f t="shared" si="22"/>
        <v>-48</v>
      </c>
      <c r="R36" s="8">
        <f t="shared" si="20"/>
        <v>-3</v>
      </c>
      <c r="S36" s="1">
        <f t="shared" si="18"/>
        <v>297</v>
      </c>
      <c r="T36" s="15">
        <v>13.5</v>
      </c>
    </row>
    <row r="37" spans="12:20">
      <c r="L37" s="3">
        <f t="shared" si="21"/>
        <v>-24</v>
      </c>
      <c r="M37" s="8">
        <f t="shared" si="19"/>
        <v>-4</v>
      </c>
      <c r="N37" s="1">
        <f t="shared" si="17"/>
        <v>129.33333333333334</v>
      </c>
      <c r="O37" s="15">
        <v>9.9</v>
      </c>
      <c r="Q37" s="3">
        <f t="shared" si="22"/>
        <v>-48</v>
      </c>
      <c r="R37" s="8">
        <f t="shared" si="20"/>
        <v>-4</v>
      </c>
      <c r="S37" s="1">
        <f t="shared" si="18"/>
        <v>289.33333333333331</v>
      </c>
      <c r="T37" s="15">
        <v>10.3</v>
      </c>
    </row>
    <row r="38" spans="12:20">
      <c r="L38" s="3">
        <f t="shared" si="21"/>
        <v>-24</v>
      </c>
      <c r="M38" s="8">
        <f t="shared" si="19"/>
        <v>-5</v>
      </c>
      <c r="N38" s="1">
        <f t="shared" si="17"/>
        <v>121.66666666666666</v>
      </c>
      <c r="O38" s="15">
        <v>7.2</v>
      </c>
      <c r="Q38" s="3">
        <f t="shared" si="22"/>
        <v>-48</v>
      </c>
      <c r="R38" s="8">
        <f t="shared" si="20"/>
        <v>-5</v>
      </c>
      <c r="S38" s="1">
        <f t="shared" si="18"/>
        <v>281.66666666666669</v>
      </c>
      <c r="T38" s="15">
        <v>7.5</v>
      </c>
    </row>
    <row r="39" spans="12:20">
      <c r="L39" s="3">
        <f t="shared" si="21"/>
        <v>-24</v>
      </c>
      <c r="M39" s="8">
        <f t="shared" si="19"/>
        <v>-6</v>
      </c>
      <c r="N39" s="1">
        <f t="shared" si="17"/>
        <v>114</v>
      </c>
      <c r="O39" s="15">
        <v>4.45</v>
      </c>
      <c r="Q39" s="3">
        <f t="shared" si="22"/>
        <v>-48</v>
      </c>
      <c r="R39" s="8">
        <f t="shared" si="20"/>
        <v>-6</v>
      </c>
      <c r="S39" s="1">
        <f t="shared" si="18"/>
        <v>274</v>
      </c>
      <c r="T39" s="15">
        <v>4.9000000000000004</v>
      </c>
    </row>
    <row r="40" spans="12:20">
      <c r="L40" s="3">
        <f t="shared" si="21"/>
        <v>-24</v>
      </c>
      <c r="M40" s="8">
        <f t="shared" si="19"/>
        <v>-7</v>
      </c>
      <c r="N40" s="1">
        <f t="shared" si="17"/>
        <v>106.33333333333333</v>
      </c>
      <c r="O40" s="15">
        <v>2.5</v>
      </c>
      <c r="Q40" s="3">
        <f t="shared" si="22"/>
        <v>-48</v>
      </c>
      <c r="R40" s="8">
        <f t="shared" si="20"/>
        <v>-7</v>
      </c>
      <c r="S40" s="1">
        <f t="shared" si="18"/>
        <v>266.33333333333331</v>
      </c>
      <c r="T40" s="15">
        <v>2.85</v>
      </c>
    </row>
    <row r="41" spans="12:20">
      <c r="L41" s="3">
        <f t="shared" si="21"/>
        <v>-24</v>
      </c>
      <c r="M41" s="8">
        <f t="shared" si="19"/>
        <v>-8</v>
      </c>
      <c r="N41" s="1">
        <f t="shared" si="17"/>
        <v>98.666666666666657</v>
      </c>
      <c r="O41" s="15">
        <v>1.3</v>
      </c>
      <c r="Q41" s="3">
        <f t="shared" si="22"/>
        <v>-48</v>
      </c>
      <c r="R41" s="8">
        <f t="shared" si="20"/>
        <v>-8</v>
      </c>
      <c r="S41" s="1">
        <f t="shared" si="18"/>
        <v>258.66666666666669</v>
      </c>
      <c r="T41" s="15">
        <v>1.3</v>
      </c>
    </row>
    <row r="42" spans="12:20">
      <c r="L42" s="3">
        <f t="shared" si="21"/>
        <v>-24</v>
      </c>
      <c r="M42" s="8">
        <f t="shared" si="19"/>
        <v>0</v>
      </c>
      <c r="N42" s="1">
        <f t="shared" si="17"/>
        <v>160</v>
      </c>
      <c r="O42" s="15"/>
      <c r="Q42" s="3">
        <f t="shared" si="22"/>
        <v>-48</v>
      </c>
      <c r="R42" s="8">
        <f t="shared" si="20"/>
        <v>0</v>
      </c>
      <c r="S42" s="1">
        <f t="shared" si="18"/>
        <v>320</v>
      </c>
      <c r="T42" s="15"/>
    </row>
    <row r="43" spans="12:20">
      <c r="O43" s="10"/>
      <c r="Q43"/>
    </row>
    <row r="44" spans="12:20">
      <c r="Q44"/>
    </row>
    <row r="45" spans="12:20">
      <c r="Q45"/>
    </row>
    <row r="46" spans="12:20">
      <c r="L46" s="2" t="s">
        <v>4</v>
      </c>
      <c r="Q46"/>
    </row>
    <row r="47" spans="12:20">
      <c r="L47" s="6" t="s">
        <v>11</v>
      </c>
      <c r="M47" s="6" t="s">
        <v>12</v>
      </c>
      <c r="N47" s="6" t="s">
        <v>13</v>
      </c>
      <c r="O47" s="6" t="s">
        <v>14</v>
      </c>
      <c r="Q47"/>
    </row>
    <row r="48" spans="12:20">
      <c r="L48" s="3">
        <v>0</v>
      </c>
      <c r="M48" s="3">
        <v>0</v>
      </c>
      <c r="N48" s="3">
        <v>0</v>
      </c>
      <c r="O48" s="5">
        <v>0</v>
      </c>
      <c r="Q48"/>
    </row>
    <row r="49" spans="12:17">
      <c r="L49" s="3">
        <v>0</v>
      </c>
      <c r="M49" s="3">
        <v>0</v>
      </c>
      <c r="N49" s="3">
        <v>10</v>
      </c>
      <c r="O49" s="5">
        <v>10</v>
      </c>
      <c r="Q49"/>
    </row>
    <row r="50" spans="12:17">
      <c r="L50" s="3">
        <v>0</v>
      </c>
      <c r="M50" s="3">
        <v>0</v>
      </c>
      <c r="N50" s="3">
        <v>20</v>
      </c>
      <c r="O50" s="5">
        <v>16.8</v>
      </c>
      <c r="Q50"/>
    </row>
    <row r="51" spans="12:17">
      <c r="L51" s="3">
        <v>0</v>
      </c>
      <c r="M51" s="3">
        <v>0</v>
      </c>
      <c r="N51" s="3">
        <v>30</v>
      </c>
      <c r="O51" s="5">
        <v>20</v>
      </c>
      <c r="Q51"/>
    </row>
    <row r="52" spans="12:17">
      <c r="L52" s="3">
        <v>0</v>
      </c>
      <c r="M52" s="3">
        <v>0</v>
      </c>
      <c r="N52" s="3">
        <v>40</v>
      </c>
      <c r="O52" s="5">
        <v>22</v>
      </c>
      <c r="Q52"/>
    </row>
    <row r="53" spans="12:17">
      <c r="L53" s="3">
        <f>L9</f>
        <v>-8</v>
      </c>
      <c r="M53" s="3">
        <v>0</v>
      </c>
      <c r="N53" s="7">
        <f>N9</f>
        <v>53.333333333333336</v>
      </c>
      <c r="O53" s="9">
        <f>O9</f>
        <v>23.7</v>
      </c>
      <c r="Q53"/>
    </row>
    <row r="54" spans="12:17">
      <c r="L54" s="3">
        <f>L21</f>
        <v>-16</v>
      </c>
      <c r="M54" s="3">
        <v>0</v>
      </c>
      <c r="N54" s="7">
        <f>N21</f>
        <v>106.66666666666667</v>
      </c>
      <c r="O54" s="9">
        <f>O21</f>
        <v>26.2</v>
      </c>
      <c r="Q54"/>
    </row>
    <row r="55" spans="12:17">
      <c r="L55" s="3">
        <f>L33</f>
        <v>-24</v>
      </c>
      <c r="M55" s="3">
        <v>0</v>
      </c>
      <c r="N55" s="7">
        <f>N33</f>
        <v>160</v>
      </c>
      <c r="O55" s="9">
        <f>O33</f>
        <v>26.7</v>
      </c>
      <c r="Q55"/>
    </row>
    <row r="56" spans="12:17">
      <c r="L56" s="3">
        <f>Q9</f>
        <v>-32</v>
      </c>
      <c r="M56" s="3">
        <v>0</v>
      </c>
      <c r="N56" s="7">
        <f>S9</f>
        <v>213.33333333333334</v>
      </c>
      <c r="O56" s="9">
        <f>T9</f>
        <v>27</v>
      </c>
      <c r="Q56"/>
    </row>
    <row r="57" spans="12:17">
      <c r="L57" s="3">
        <f>Q21</f>
        <v>-40</v>
      </c>
      <c r="M57" s="3">
        <v>0</v>
      </c>
      <c r="N57" s="7">
        <f>S21</f>
        <v>266.66666666666669</v>
      </c>
      <c r="O57" s="9">
        <f>T21</f>
        <v>27.1</v>
      </c>
      <c r="Q57"/>
    </row>
    <row r="58" spans="12:17">
      <c r="L58" s="3">
        <f>Q33</f>
        <v>-48</v>
      </c>
      <c r="M58" s="3">
        <v>0</v>
      </c>
      <c r="N58" s="7">
        <f>S33</f>
        <v>320</v>
      </c>
      <c r="O58" s="9">
        <f>T33</f>
        <v>27.3</v>
      </c>
      <c r="Q58"/>
    </row>
    <row r="59" spans="12:17">
      <c r="L59" s="3">
        <f>V9</f>
        <v>-56</v>
      </c>
      <c r="M59" s="3">
        <v>0</v>
      </c>
      <c r="N59" s="7">
        <f>X9</f>
        <v>373.33333333333337</v>
      </c>
      <c r="O59" s="9">
        <f>Y9</f>
        <v>27.5</v>
      </c>
      <c r="Q59"/>
    </row>
    <row r="60" spans="12:17">
      <c r="L60" s="3">
        <f>V22</f>
        <v>-64</v>
      </c>
      <c r="M60" s="3">
        <v>0</v>
      </c>
      <c r="N60" s="7">
        <f>X21</f>
        <v>426.66666666666669</v>
      </c>
      <c r="O60" s="9"/>
      <c r="Q60"/>
    </row>
    <row r="61" spans="12:17">
      <c r="O61" s="10"/>
      <c r="Q61"/>
    </row>
    <row r="62" spans="12:17">
      <c r="O62" s="10"/>
      <c r="Q62"/>
    </row>
    <row r="63" spans="12:17">
      <c r="O63" s="10"/>
      <c r="Q63"/>
    </row>
    <row r="64" spans="12:17">
      <c r="O64" s="10"/>
      <c r="Q64"/>
    </row>
    <row r="65" spans="15:17">
      <c r="O65" s="10"/>
      <c r="Q65"/>
    </row>
    <row r="66" spans="15:17">
      <c r="O66" s="10"/>
      <c r="Q66"/>
    </row>
    <row r="67" spans="15:17">
      <c r="O67" s="10"/>
      <c r="Q67"/>
    </row>
    <row r="68" spans="15:17">
      <c r="O68" s="10"/>
      <c r="Q68"/>
    </row>
    <row r="69" spans="15:17">
      <c r="O69" s="10"/>
      <c r="Q69"/>
    </row>
    <row r="70" spans="15:17">
      <c r="O70" s="10"/>
      <c r="Q70"/>
    </row>
  </sheetData>
  <mergeCells count="1">
    <mergeCell ref="B2:H3"/>
  </mergeCells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C3e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wk</cp:lastModifiedBy>
  <dcterms:created xsi:type="dcterms:W3CDTF">2011-08-06T21:32:14Z</dcterms:created>
  <dcterms:modified xsi:type="dcterms:W3CDTF">2013-10-24T13:10:15Z</dcterms:modified>
</cp:coreProperties>
</file>